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esktop\"/>
    </mc:Choice>
  </mc:AlternateContent>
  <xr:revisionPtr revIDLastSave="0" documentId="13_ncr:1_{F5DA4EF2-FC77-4F21-81E4-6A51098D90BD}" xr6:coauthVersionLast="47" xr6:coauthVersionMax="47" xr10:uidLastSave="{00000000-0000-0000-0000-000000000000}"/>
  <bookViews>
    <workbookView xWindow="-28920" yWindow="-120" windowWidth="29040" windowHeight="15720" xr2:uid="{EED0293C-D371-46BA-9B6C-3D4EB5F57A86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B17" i="1"/>
  <c r="C9" i="1"/>
  <c r="B31" i="1"/>
  <c r="B14" i="1"/>
  <c r="B16" i="1" s="1"/>
  <c r="B15" i="1" s="1"/>
  <c r="B28" i="1"/>
  <c r="B30" i="1" s="1"/>
  <c r="B29" i="1" s="1"/>
  <c r="C22" i="1"/>
  <c r="C21" i="1"/>
  <c r="C8" i="1"/>
  <c r="C7" i="1"/>
  <c r="B27" i="2"/>
  <c r="B24" i="2"/>
  <c r="B26" i="2" s="1"/>
  <c r="B25" i="2" s="1"/>
  <c r="C20" i="2"/>
  <c r="C27" i="2" s="1"/>
  <c r="C19" i="2"/>
  <c r="C15" i="2"/>
  <c r="B15" i="2"/>
  <c r="C11" i="2" s="1"/>
  <c r="B12" i="2"/>
  <c r="B14" i="2" s="1"/>
  <c r="B13" i="2" s="1"/>
  <c r="C8" i="2"/>
  <c r="C7" i="2"/>
  <c r="C21" i="2" l="1"/>
  <c r="C24" i="2" s="1"/>
  <c r="C26" i="2" s="1"/>
  <c r="C25" i="2" s="1"/>
  <c r="C23" i="2"/>
  <c r="C10" i="2"/>
  <c r="C10" i="1"/>
  <c r="C17" i="1" s="1"/>
  <c r="C23" i="1"/>
  <c r="C31" i="1" l="1"/>
  <c r="C27" i="1" s="1"/>
  <c r="C14" i="2"/>
  <c r="C13" i="2" s="1"/>
  <c r="C12" i="2"/>
  <c r="C13" i="1"/>
  <c r="C12" i="1"/>
  <c r="C25" i="1" l="1"/>
  <c r="C28" i="1" s="1"/>
  <c r="C30" i="1" s="1"/>
  <c r="C29" i="1" s="1"/>
  <c r="C14" i="1"/>
  <c r="C16" i="1" s="1"/>
  <c r="C15" i="1" s="1"/>
</calcChain>
</file>

<file path=xl/sharedStrings.xml><?xml version="1.0" encoding="utf-8"?>
<sst xmlns="http://schemas.openxmlformats.org/spreadsheetml/2006/main" count="56" uniqueCount="20">
  <si>
    <t>Braid Core</t>
  </si>
  <si>
    <t>Final Device</t>
  </si>
  <si>
    <t>Braid ID</t>
  </si>
  <si>
    <t>PPI</t>
  </si>
  <si>
    <r>
      <t>Braid Angle (</t>
    </r>
    <r>
      <rPr>
        <b/>
        <sz val="16"/>
        <color theme="1"/>
        <rFont val="Calibri"/>
        <family val="2"/>
      </rPr>
      <t>°</t>
    </r>
    <r>
      <rPr>
        <b/>
        <sz val="16"/>
        <color theme="1"/>
        <rFont val="Calibri"/>
        <family val="2"/>
        <scheme val="minor"/>
      </rPr>
      <t>)</t>
    </r>
  </si>
  <si>
    <t>Braid Coverage</t>
  </si>
  <si>
    <t>Wire Width</t>
  </si>
  <si>
    <t>F</t>
  </si>
  <si>
    <t>Calculate Final ID based on PPI (16 Carrier, 1 End)</t>
  </si>
  <si>
    <t>Calculate Final PPI based on ID (16 Carrier, 1 End)</t>
  </si>
  <si>
    <t>Wire Thickness</t>
  </si>
  <si>
    <t>Length (in)</t>
  </si>
  <si>
    <t>Wire Length (ft)</t>
  </si>
  <si>
    <t>Braid Calculators</t>
  </si>
  <si>
    <t>Grey Boxes: Calculated, Do not edit.</t>
  </si>
  <si>
    <t>Braider Carriers</t>
  </si>
  <si>
    <t>Wires / Carrier</t>
  </si>
  <si>
    <t>Calculate Final PPI based on ID</t>
  </si>
  <si>
    <t>Calculate Final ID based on PPI</t>
  </si>
  <si>
    <t>Braid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</si>
</sst>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00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95250</xdr:rowOff>
    </xdr:from>
    <xdr:to>
      <xdr:col>2</xdr:col>
      <xdr:colOff>1314451</xdr:colOff>
      <xdr:row>2</xdr:row>
      <xdr:rowOff>207645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10760D-1458-47BB-F986-BAE879F0A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95250"/>
          <a:ext cx="4305300" cy="645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47625</xdr:rowOff>
    </xdr:from>
    <xdr:to>
      <xdr:col>2</xdr:col>
      <xdr:colOff>1428751</xdr:colOff>
      <xdr:row>2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29DE77-1C9F-4B30-BC0B-7EA803EE1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7625"/>
          <a:ext cx="430530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B37FE-D172-4C0C-90A5-1D3F95E5502F}">
  <dimension ref="A1:D34"/>
  <sheetViews>
    <sheetView tabSelected="1" workbookViewId="0">
      <selection activeCell="E24" sqref="E24"/>
    </sheetView>
  </sheetViews>
  <sheetFormatPr defaultColWidth="18.42578125" defaultRowHeight="21" x14ac:dyDescent="0.25"/>
  <cols>
    <col min="1" max="1" width="23.85546875" style="4" customWidth="1"/>
    <col min="2" max="3" width="23.85546875" style="1" customWidth="1"/>
    <col min="4" max="16384" width="18.42578125" style="1"/>
  </cols>
  <sheetData>
    <row r="1" spans="1:4" x14ac:dyDescent="0.25">
      <c r="A1" s="22"/>
      <c r="B1" s="22"/>
      <c r="C1" s="22"/>
    </row>
    <row r="2" spans="1:4" x14ac:dyDescent="0.25">
      <c r="A2" s="22"/>
      <c r="B2" s="22"/>
      <c r="C2" s="22"/>
    </row>
    <row r="3" spans="1:4" x14ac:dyDescent="0.25">
      <c r="A3" s="22"/>
      <c r="B3" s="22"/>
      <c r="C3" s="22"/>
    </row>
    <row r="4" spans="1:4" ht="36" x14ac:dyDescent="0.25">
      <c r="A4" s="21" t="s">
        <v>19</v>
      </c>
      <c r="B4" s="21"/>
      <c r="C4" s="21"/>
    </row>
    <row r="5" spans="1:4" x14ac:dyDescent="0.25">
      <c r="A5" s="20" t="s">
        <v>17</v>
      </c>
      <c r="B5" s="20"/>
      <c r="C5" s="20"/>
    </row>
    <row r="6" spans="1:4" s="4" customFormat="1" x14ac:dyDescent="0.25">
      <c r="A6" s="5"/>
      <c r="B6" s="5" t="s">
        <v>0</v>
      </c>
      <c r="C6" s="5" t="s">
        <v>1</v>
      </c>
    </row>
    <row r="7" spans="1:4" s="4" customFormat="1" x14ac:dyDescent="0.25">
      <c r="A7" s="5" t="s">
        <v>15</v>
      </c>
      <c r="B7" s="18">
        <v>16</v>
      </c>
      <c r="C7" s="3">
        <f>B7</f>
        <v>16</v>
      </c>
    </row>
    <row r="8" spans="1:4" s="4" customFormat="1" x14ac:dyDescent="0.25">
      <c r="A8" s="5" t="s">
        <v>16</v>
      </c>
      <c r="B8" s="18">
        <v>1</v>
      </c>
      <c r="C8" s="3">
        <f>B8</f>
        <v>1</v>
      </c>
    </row>
    <row r="9" spans="1:4" s="4" customFormat="1" x14ac:dyDescent="0.25">
      <c r="A9" s="5" t="s">
        <v>6</v>
      </c>
      <c r="B9" s="18">
        <v>2E-3</v>
      </c>
      <c r="C9" s="3">
        <f>B9</f>
        <v>2E-3</v>
      </c>
    </row>
    <row r="10" spans="1:4" s="4" customFormat="1" x14ac:dyDescent="0.25">
      <c r="A10" s="5" t="s">
        <v>10</v>
      </c>
      <c r="B10" s="18">
        <v>2E-3</v>
      </c>
      <c r="C10" s="3">
        <f>B10</f>
        <v>2E-3</v>
      </c>
    </row>
    <row r="11" spans="1:4" x14ac:dyDescent="0.25">
      <c r="A11" s="5" t="s">
        <v>2</v>
      </c>
      <c r="B11" s="19">
        <v>0.1</v>
      </c>
      <c r="C11" s="19">
        <v>0.114</v>
      </c>
    </row>
    <row r="12" spans="1:4" x14ac:dyDescent="0.25">
      <c r="A12" s="5" t="s">
        <v>3</v>
      </c>
      <c r="B12" s="18">
        <v>23.4</v>
      </c>
      <c r="C12" s="14">
        <f>B12*(C17/B17)</f>
        <v>24.953291099306078</v>
      </c>
    </row>
    <row r="13" spans="1:4" x14ac:dyDescent="0.25">
      <c r="A13" s="5" t="s">
        <v>11</v>
      </c>
      <c r="B13" s="18">
        <v>6</v>
      </c>
      <c r="C13" s="8">
        <f>B13*(B17/C17)</f>
        <v>5.6265123282236846</v>
      </c>
      <c r="D13" s="11"/>
    </row>
    <row r="14" spans="1:4" x14ac:dyDescent="0.25">
      <c r="A14" s="5" t="s">
        <v>4</v>
      </c>
      <c r="B14" s="8">
        <f>DEGREES(ATAN(2*PI()*(B11+(2*B10))*(B12/B7)))</f>
        <v>43.7015490955839</v>
      </c>
      <c r="C14" s="8">
        <f>DEGREES(ATAN(2*PI()*(C11+(2*C10))*(C12/C7)))</f>
        <v>49.145797400733798</v>
      </c>
    </row>
    <row r="15" spans="1:4" x14ac:dyDescent="0.25">
      <c r="A15" s="5" t="s">
        <v>5</v>
      </c>
      <c r="B15" s="9">
        <f>(2*B16)-(B16*B16)</f>
        <v>0.13088670841118258</v>
      </c>
      <c r="C15" s="9">
        <f>(2*C16)-(C16*C16)</f>
        <v>0.12760875361224619</v>
      </c>
    </row>
    <row r="16" spans="1:4" hidden="1" x14ac:dyDescent="0.25">
      <c r="A16" s="4" t="s">
        <v>7</v>
      </c>
      <c r="B16" s="10">
        <f>(B8*B12*B9)/(SIN(RADIANS(B14)))</f>
        <v>6.7737541467630794E-2</v>
      </c>
      <c r="C16" s="10">
        <f>(C8*C12*C9)/(SIN(RADIANS(C14)))</f>
        <v>6.5981131674657328E-2</v>
      </c>
    </row>
    <row r="17" spans="1:4" x14ac:dyDescent="0.25">
      <c r="A17" s="16" t="s">
        <v>12</v>
      </c>
      <c r="B17" s="17">
        <f>(B13/12)*(B12/(B7/2))*SQRT(((B7/2)/B12)^2+((PI()*(B11+(2*B10))))^2)</f>
        <v>0.69161222860256433</v>
      </c>
      <c r="C17" s="13">
        <f>(B13/12)*(B12/(C7/2))*SQRT(((C7/2)/B12)^2+((PI()*(C11+(2*C10))))^2)</f>
        <v>0.73752142171622259</v>
      </c>
    </row>
    <row r="19" spans="1:4" x14ac:dyDescent="0.25">
      <c r="A19" s="20" t="s">
        <v>18</v>
      </c>
      <c r="B19" s="20"/>
      <c r="C19" s="20"/>
    </row>
    <row r="20" spans="1:4" x14ac:dyDescent="0.25">
      <c r="A20" s="5"/>
      <c r="B20" s="5" t="s">
        <v>0</v>
      </c>
      <c r="C20" s="5" t="s">
        <v>1</v>
      </c>
    </row>
    <row r="21" spans="1:4" s="4" customFormat="1" x14ac:dyDescent="0.25">
      <c r="A21" s="5" t="s">
        <v>15</v>
      </c>
      <c r="B21" s="18">
        <v>16</v>
      </c>
      <c r="C21" s="3">
        <f>B21</f>
        <v>16</v>
      </c>
    </row>
    <row r="22" spans="1:4" s="4" customFormat="1" x14ac:dyDescent="0.25">
      <c r="A22" s="5" t="s">
        <v>16</v>
      </c>
      <c r="B22" s="18">
        <v>1</v>
      </c>
      <c r="C22" s="3">
        <f>B22</f>
        <v>1</v>
      </c>
    </row>
    <row r="23" spans="1:4" x14ac:dyDescent="0.25">
      <c r="A23" s="5" t="s">
        <v>6</v>
      </c>
      <c r="B23" s="18">
        <v>2E-3</v>
      </c>
      <c r="C23" s="3">
        <f>B23</f>
        <v>2E-3</v>
      </c>
    </row>
    <row r="24" spans="1:4" x14ac:dyDescent="0.25">
      <c r="A24" s="5" t="s">
        <v>10</v>
      </c>
      <c r="B24" s="18">
        <v>2E-3</v>
      </c>
      <c r="C24" s="3">
        <f>B24</f>
        <v>2E-3</v>
      </c>
    </row>
    <row r="25" spans="1:4" x14ac:dyDescent="0.25">
      <c r="A25" s="5" t="s">
        <v>2</v>
      </c>
      <c r="B25" s="19">
        <v>0.1</v>
      </c>
      <c r="C25" s="15">
        <f>B25*(C31/B31)</f>
        <v>0.10354402463684383</v>
      </c>
    </row>
    <row r="26" spans="1:4" x14ac:dyDescent="0.25">
      <c r="A26" s="5" t="s">
        <v>3</v>
      </c>
      <c r="B26" s="18">
        <v>33.200000000000003</v>
      </c>
      <c r="C26" s="18">
        <v>35</v>
      </c>
    </row>
    <row r="27" spans="1:4" x14ac:dyDescent="0.25">
      <c r="A27" s="5" t="s">
        <v>11</v>
      </c>
      <c r="B27" s="18">
        <v>6</v>
      </c>
      <c r="C27" s="8">
        <f>B27*(B31/C31)</f>
        <v>5.794636649525243</v>
      </c>
      <c r="D27" s="11"/>
    </row>
    <row r="28" spans="1:4" x14ac:dyDescent="0.25">
      <c r="A28" s="5" t="s">
        <v>4</v>
      </c>
      <c r="B28" s="8">
        <f>DEGREES(ATAN(2*PI()*(B25+(2*B24))*(B26/B21)))</f>
        <v>53.590805298331944</v>
      </c>
      <c r="C28" s="8">
        <f>DEGREES(ATAN(2*PI()*(C25+(2*C24))*(C26/C21)))</f>
        <v>55.920547487039549</v>
      </c>
    </row>
    <row r="29" spans="1:4" x14ac:dyDescent="0.25">
      <c r="A29" s="5" t="s">
        <v>5</v>
      </c>
      <c r="B29" s="9">
        <f>(2*B30)-(B30*B30)</f>
        <v>0.15820314181390094</v>
      </c>
      <c r="C29" s="9">
        <f>(2*C30)-(C30*C30)</f>
        <v>0.16188609394756515</v>
      </c>
    </row>
    <row r="30" spans="1:4" hidden="1" x14ac:dyDescent="0.25">
      <c r="A30" s="4" t="s">
        <v>7</v>
      </c>
      <c r="B30" s="10">
        <f>(B22*B26*B23)/(SIN(RADIANS(B28)))</f>
        <v>8.2505118168989963E-2</v>
      </c>
      <c r="C30" s="10">
        <f>(C22*C26*C23)/(SIN(RADIANS(C28)))</f>
        <v>8.4514387850669254E-2</v>
      </c>
    </row>
    <row r="31" spans="1:4" x14ac:dyDescent="0.25">
      <c r="A31" s="16" t="s">
        <v>12</v>
      </c>
      <c r="B31" s="17">
        <f>(B27/12)*(B26/(B21/2))*SQRT(((B21/2)/B26)^2+((PI()*(B25+(2*B24))))^2)</f>
        <v>0.84239178765058431</v>
      </c>
      <c r="C31" s="13">
        <f>(B27/12)*(C26/(C21/2))*SQRT(((C21/2)/C26)^2+((PI()*(B25+(2*C24))))^2)</f>
        <v>0.87224636014367019</v>
      </c>
    </row>
    <row r="32" spans="1:4" x14ac:dyDescent="0.25">
      <c r="A32" s="23" t="s">
        <v>14</v>
      </c>
      <c r="B32" s="23"/>
      <c r="C32" s="23"/>
    </row>
    <row r="34" spans="3:3" x14ac:dyDescent="0.25">
      <c r="C34" s="7"/>
    </row>
  </sheetData>
  <sheetProtection algorithmName="SHA-512" hashValue="b817oY9ND5kKAA3ZoD/xbQ5urN0Ff54qIEJCjuhPZ8lDlfxnB02sR+VIZP3BhHfwft5wZ9VREtxPdHjoR2DBUQ==" saltValue="bhp27Sernl6PyW1olaaJIg==" spinCount="100000" sheet="1" objects="1" scenarios="1"/>
  <mergeCells count="5">
    <mergeCell ref="A19:C19"/>
    <mergeCell ref="A5:C5"/>
    <mergeCell ref="A4:C4"/>
    <mergeCell ref="A1:C3"/>
    <mergeCell ref="A32:C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ABE-DDB9-496B-97EC-45EE052553C0}">
  <dimension ref="A4:D30"/>
  <sheetViews>
    <sheetView workbookViewId="0">
      <selection activeCell="A27" sqref="A27"/>
    </sheetView>
  </sheetViews>
  <sheetFormatPr defaultColWidth="18.42578125" defaultRowHeight="21" x14ac:dyDescent="0.25"/>
  <cols>
    <col min="1" max="1" width="21.5703125" style="4" customWidth="1"/>
    <col min="2" max="3" width="21.5703125" style="1" customWidth="1"/>
    <col min="4" max="16384" width="18.42578125" style="1"/>
  </cols>
  <sheetData>
    <row r="4" spans="1:4" ht="36" x14ac:dyDescent="0.25">
      <c r="A4" s="21" t="s">
        <v>13</v>
      </c>
      <c r="B4" s="21"/>
      <c r="C4" s="21"/>
    </row>
    <row r="5" spans="1:4" x14ac:dyDescent="0.25">
      <c r="A5" s="20" t="s">
        <v>9</v>
      </c>
      <c r="B5" s="20"/>
      <c r="C5" s="20"/>
    </row>
    <row r="6" spans="1:4" s="4" customFormat="1" x14ac:dyDescent="0.25">
      <c r="A6" s="5"/>
      <c r="B6" s="5" t="s">
        <v>0</v>
      </c>
      <c r="C6" s="5" t="s">
        <v>1</v>
      </c>
    </row>
    <row r="7" spans="1:4" s="4" customFormat="1" x14ac:dyDescent="0.25">
      <c r="A7" s="5" t="s">
        <v>6</v>
      </c>
      <c r="B7" s="2">
        <v>2E-3</v>
      </c>
      <c r="C7" s="3">
        <f>B7</f>
        <v>2E-3</v>
      </c>
    </row>
    <row r="8" spans="1:4" s="4" customFormat="1" x14ac:dyDescent="0.25">
      <c r="A8" s="5" t="s">
        <v>10</v>
      </c>
      <c r="B8" s="2">
        <v>2E-3</v>
      </c>
      <c r="C8" s="3">
        <f>B8</f>
        <v>2E-3</v>
      </c>
    </row>
    <row r="9" spans="1:4" x14ac:dyDescent="0.25">
      <c r="A9" s="5" t="s">
        <v>2</v>
      </c>
      <c r="B9" s="6">
        <v>0.114</v>
      </c>
      <c r="C9" s="6">
        <v>0.2</v>
      </c>
    </row>
    <row r="10" spans="1:4" x14ac:dyDescent="0.25">
      <c r="A10" s="5" t="s">
        <v>3</v>
      </c>
      <c r="B10" s="2">
        <v>90</v>
      </c>
      <c r="C10" s="14">
        <f>B10*(C15/B15)</f>
        <v>152.75275261950088</v>
      </c>
    </row>
    <row r="11" spans="1:4" x14ac:dyDescent="0.25">
      <c r="A11" s="5" t="s">
        <v>11</v>
      </c>
      <c r="B11" s="2">
        <v>60</v>
      </c>
      <c r="C11" s="8">
        <f>B11*(B15/C15)</f>
        <v>35.351245116028231</v>
      </c>
      <c r="D11" s="11"/>
    </row>
    <row r="12" spans="1:4" x14ac:dyDescent="0.25">
      <c r="A12" s="5" t="s">
        <v>4</v>
      </c>
      <c r="B12" s="8">
        <f>DEGREES(ATAN(2*PI()*(B9+(2*B8))*(B10/16)))</f>
        <v>76.516106852859579</v>
      </c>
      <c r="C12" s="8">
        <f>DEGREES(ATAN(2*PI()*(C9+(2*C8))*(C10/16)))</f>
        <v>85.328250033959065</v>
      </c>
    </row>
    <row r="13" spans="1:4" x14ac:dyDescent="0.25">
      <c r="A13" s="5" t="s">
        <v>5</v>
      </c>
      <c r="B13" s="9">
        <f>(2*B14)-(B14*B14)</f>
        <v>0.33594165631967909</v>
      </c>
      <c r="C13" s="9">
        <f>(2*C14)-(C14*C14)</f>
        <v>0.51909087093565631</v>
      </c>
    </row>
    <row r="14" spans="1:4" x14ac:dyDescent="0.25">
      <c r="A14" s="4" t="s">
        <v>7</v>
      </c>
      <c r="B14" s="10">
        <f>(1*B10*B7)/(SIN(RADIANS(B12)))</f>
        <v>0.18510224955500035</v>
      </c>
      <c r="C14" s="10">
        <f>(1*C10*C7)/(SIN(RADIANS(C12)))</f>
        <v>0.30652387996100133</v>
      </c>
    </row>
    <row r="15" spans="1:4" x14ac:dyDescent="0.25">
      <c r="A15" s="4" t="s">
        <v>12</v>
      </c>
      <c r="B15" s="12">
        <f>(B11/12)*(B10/(16/2))*SQRT(((16/2)/B10)^2+((PI()*(B9+(2*B8))))^2)</f>
        <v>21.443397609081934</v>
      </c>
      <c r="C15" s="13">
        <f>(B11/12)*(B10/(16/2))*SQRT(((16/2)/B10)^2+((PI()*(C9+(2*C8))))^2)</f>
        <v>36.394866781129885</v>
      </c>
    </row>
    <row r="17" spans="1:4" x14ac:dyDescent="0.25">
      <c r="A17" s="20" t="s">
        <v>8</v>
      </c>
      <c r="B17" s="20"/>
      <c r="C17" s="20"/>
    </row>
    <row r="18" spans="1:4" x14ac:dyDescent="0.25">
      <c r="A18" s="5"/>
      <c r="B18" s="5" t="s">
        <v>0</v>
      </c>
      <c r="C18" s="5" t="s">
        <v>1</v>
      </c>
    </row>
    <row r="19" spans="1:4" x14ac:dyDescent="0.25">
      <c r="A19" s="5" t="s">
        <v>6</v>
      </c>
      <c r="B19" s="2">
        <v>2E-3</v>
      </c>
      <c r="C19" s="3">
        <f>B19</f>
        <v>2E-3</v>
      </c>
    </row>
    <row r="20" spans="1:4" x14ac:dyDescent="0.25">
      <c r="A20" s="5" t="s">
        <v>10</v>
      </c>
      <c r="B20" s="2">
        <v>2E-3</v>
      </c>
      <c r="C20" s="3">
        <f>B20</f>
        <v>2E-3</v>
      </c>
    </row>
    <row r="21" spans="1:4" x14ac:dyDescent="0.25">
      <c r="A21" s="5" t="s">
        <v>2</v>
      </c>
      <c r="B21" s="6">
        <v>0.2</v>
      </c>
      <c r="C21" s="15">
        <f>B21*(C27/B27)</f>
        <v>0.20639436622179996</v>
      </c>
    </row>
    <row r="22" spans="1:4" x14ac:dyDescent="0.25">
      <c r="A22" s="5" t="s">
        <v>3</v>
      </c>
      <c r="B22" s="2">
        <v>60</v>
      </c>
      <c r="C22" s="2">
        <v>62</v>
      </c>
    </row>
    <row r="23" spans="1:4" x14ac:dyDescent="0.25">
      <c r="A23" s="5" t="s">
        <v>11</v>
      </c>
      <c r="B23" s="2">
        <v>60</v>
      </c>
      <c r="C23" s="8">
        <f>B23*(B27/C27)</f>
        <v>58.141121871050977</v>
      </c>
      <c r="D23" s="11"/>
    </row>
    <row r="24" spans="1:4" x14ac:dyDescent="0.25">
      <c r="A24" s="5" t="s">
        <v>4</v>
      </c>
      <c r="B24" s="8">
        <f>DEGREES(ATAN(2*PI()*(B21+(2*B20))*(B22/16)))</f>
        <v>78.247507869044199</v>
      </c>
      <c r="C24" s="8">
        <f>DEGREES(ATAN(2*PI()*(C21+(2*C20))*(C22/16)))</f>
        <v>78.953896023636617</v>
      </c>
    </row>
    <row r="25" spans="1:4" x14ac:dyDescent="0.25">
      <c r="A25" s="5" t="s">
        <v>5</v>
      </c>
      <c r="B25" s="9">
        <f>(2*B26)-(B26*B26)</f>
        <v>0.23011566702066177</v>
      </c>
      <c r="C25" s="9">
        <f>(2*C26)-(C26*C26)</f>
        <v>0.23671937891012923</v>
      </c>
    </row>
    <row r="26" spans="1:4" x14ac:dyDescent="0.25">
      <c r="A26" s="4" t="s">
        <v>7</v>
      </c>
      <c r="B26" s="10">
        <f>(1*B22*B19)/(SIN(RADIANS(B24)))</f>
        <v>0.12256947113783519</v>
      </c>
      <c r="C26" s="10">
        <f>(1*C22*C19)/(SIN(RADIANS(C24)))</f>
        <v>0.1263406721782965</v>
      </c>
    </row>
    <row r="27" spans="1:4" x14ac:dyDescent="0.25">
      <c r="A27" s="4" t="s">
        <v>12</v>
      </c>
      <c r="B27" s="12">
        <f>(B23/12)*(B22/(16/2))*SQRT(((16/2)/B22)^2+((PI()*(B21+(2*B20))))^2)</f>
        <v>24.547788567664337</v>
      </c>
      <c r="C27" s="13">
        <f>(B23/12)*(C22/(16/2))*SQRT(((16/2)/C22)^2+((PI()*(B21+(2*C20))))^2)</f>
        <v>25.33262631784914</v>
      </c>
    </row>
    <row r="28" spans="1:4" x14ac:dyDescent="0.25">
      <c r="A28" s="11" t="s">
        <v>14</v>
      </c>
    </row>
    <row r="30" spans="1:4" x14ac:dyDescent="0.25">
      <c r="C30" s="7"/>
    </row>
  </sheetData>
  <mergeCells count="3">
    <mergeCell ref="A4:C4"/>
    <mergeCell ref="A5:C5"/>
    <mergeCell ref="A17: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Brooks</dc:creator>
  <cp:lastModifiedBy>Michael Brooks</cp:lastModifiedBy>
  <dcterms:created xsi:type="dcterms:W3CDTF">2026-06-02T17:20:31Z</dcterms:created>
  <dcterms:modified xsi:type="dcterms:W3CDTF">2026-09-17T00:08:14Z</dcterms:modified>
</cp:coreProperties>
</file>